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Electrical Requirements" sheetId="1" r:id="rId1"/>
    <sheet name="Reference Information" sheetId="2" r:id="rId2"/>
  </sheets>
  <definedNames/>
  <calcPr fullCalcOnLoad="1"/>
</workbook>
</file>

<file path=xl/sharedStrings.xml><?xml version="1.0" encoding="utf-8"?>
<sst xmlns="http://schemas.openxmlformats.org/spreadsheetml/2006/main" count="116" uniqueCount="105">
  <si>
    <t>Typical Amperage Draws</t>
  </si>
  <si>
    <t>Device</t>
  </si>
  <si>
    <t>Amps Drawn/ hour</t>
  </si>
  <si>
    <t>Anchor Light</t>
  </si>
  <si>
    <t>Plotter</t>
  </si>
  <si>
    <t>Anchor Windlass</t>
  </si>
  <si>
    <t>Propane Valve</t>
  </si>
  <si>
    <t>Autopilot</t>
  </si>
  <si>
    <t>Radar</t>
  </si>
  <si>
    <t>Bilge Blower</t>
  </si>
  <si>
    <t>Refrigerator</t>
  </si>
  <si>
    <t>Bilge Pumps</t>
  </si>
  <si>
    <t>Running Lights (3)</t>
  </si>
  <si>
    <t>Blender (110 V)</t>
  </si>
  <si>
    <t>Spot Light</t>
  </si>
  <si>
    <t>Cabin Fan</t>
  </si>
  <si>
    <t>Spreader Lights</t>
  </si>
  <si>
    <t>Cabin Light</t>
  </si>
  <si>
    <t>SSB receive</t>
  </si>
  <si>
    <t>Depth Sounder</t>
  </si>
  <si>
    <t>SSB xmit</t>
  </si>
  <si>
    <t>Fresh water pump</t>
  </si>
  <si>
    <t>Steaming Light</t>
  </si>
  <si>
    <t>Fuel pump</t>
  </si>
  <si>
    <t>Stereo</t>
  </si>
  <si>
    <t>GPS</t>
  </si>
  <si>
    <t>VHF receive</t>
  </si>
  <si>
    <t>Head Pump</t>
  </si>
  <si>
    <t>VHF xmit</t>
  </si>
  <si>
    <t>Knotmeter</t>
  </si>
  <si>
    <t>Washdown Pump</t>
  </si>
  <si>
    <t>Laptop Computer (1 10V)</t>
  </si>
  <si>
    <t>Windspeed</t>
  </si>
  <si>
    <t>Microwave (1 10V)</t>
  </si>
  <si>
    <t>Amp-Hr Use</t>
  </si>
  <si>
    <t>House Bank</t>
  </si>
  <si>
    <t>Alternator</t>
  </si>
  <si>
    <t>Smart Charger</t>
  </si>
  <si>
    <t>Max Invertors Size</t>
  </si>
  <si>
    <t>750w</t>
  </si>
  <si>
    <t>1000w</t>
  </si>
  <si>
    <t>1500w</t>
  </si>
  <si>
    <t>2500w</t>
  </si>
  <si>
    <t>3000w</t>
  </si>
  <si>
    <t>Component Sizing</t>
  </si>
  <si>
    <t>Microwave</t>
  </si>
  <si>
    <t>Trash Compactor</t>
  </si>
  <si>
    <t>Computer</t>
  </si>
  <si>
    <t>Hair Dryer</t>
  </si>
  <si>
    <t>Interior Lights</t>
  </si>
  <si>
    <t>Running Lights</t>
  </si>
  <si>
    <t>Anchor Lights</t>
  </si>
  <si>
    <t>Instruments</t>
  </si>
  <si>
    <t>Fans</t>
  </si>
  <si>
    <t>1 - 4D 
(150 aH)</t>
  </si>
  <si>
    <t>1 - 8D 
(220 aH)</t>
  </si>
  <si>
    <t>2 - 4D 
(300 aH)</t>
  </si>
  <si>
    <t>2 - 8D 
(440 aH)</t>
  </si>
  <si>
    <t>3 - 8D 
(660 aH)</t>
  </si>
  <si>
    <t>Marine Electrical Systems Worksheet</t>
  </si>
  <si>
    <t>Redwood Power and Sail Squadron</t>
  </si>
  <si>
    <t>VHF Radio</t>
  </si>
  <si>
    <t>Depth Finder</t>
  </si>
  <si>
    <t>Chart Plotter/GPS</t>
  </si>
  <si>
    <t>Hailer</t>
  </si>
  <si>
    <t>Horn</t>
  </si>
  <si>
    <t>Toilets</t>
  </si>
  <si>
    <t>Fresh Water Pump</t>
  </si>
  <si>
    <t>Sea Water Pump</t>
  </si>
  <si>
    <t>Macerator</t>
  </si>
  <si>
    <t>Blower</t>
  </si>
  <si>
    <t>Inverter Load</t>
  </si>
  <si>
    <t>Amperage Draw</t>
  </si>
  <si>
    <t>Hours Operated</t>
  </si>
  <si>
    <t>Consumption = Amps * hours</t>
  </si>
  <si>
    <t>DC Device</t>
  </si>
  <si>
    <t>AC Device</t>
  </si>
  <si>
    <t>Wattage</t>
  </si>
  <si>
    <t>Consumption = 
Watts * Hours</t>
  </si>
  <si>
    <t>12V Consumption
 Amp Hours
(divide Watt-Hrs by 10)</t>
  </si>
  <si>
    <t>Stove</t>
  </si>
  <si>
    <t>AC Lights</t>
  </si>
  <si>
    <t>Heaters</t>
  </si>
  <si>
    <t>Freezer</t>
  </si>
  <si>
    <t>Total 12v Consumption per day (amp hours)</t>
  </si>
  <si>
    <t>Design Discharge Percentage (30% guideline)</t>
  </si>
  <si>
    <t>Battery Bank Size in AmpHours</t>
  </si>
  <si>
    <t>Battery Capacity in AmpHours</t>
  </si>
  <si>
    <t>Recommended # of Batteries to install</t>
  </si>
  <si>
    <t>Total AC Consumption (watt hours)</t>
  </si>
  <si>
    <t>Total DC Consumption (Insert into Table 1: Inverter Load)</t>
  </si>
  <si>
    <t>Laptop Computer</t>
  </si>
  <si>
    <t>Battery Charger</t>
  </si>
  <si>
    <t>Inverter</t>
  </si>
  <si>
    <t>To charge the batteries in less than 8 hours</t>
  </si>
  <si>
    <t>To charge the batteries in less than 16 hours</t>
  </si>
  <si>
    <t>Inverter size is determined by summing the 
combined wattage consumption</t>
  </si>
  <si>
    <t>The battery bank should be 5x the total inverter wattage</t>
  </si>
  <si>
    <t>To charge the batteries in less than 4 hours</t>
  </si>
  <si>
    <t>amp charger</t>
  </si>
  <si>
    <t>amp alternator</t>
  </si>
  <si>
    <t>watt inverter</t>
  </si>
  <si>
    <t>battery bank size</t>
  </si>
  <si>
    <t>To charge the batteries in less than 2 hours</t>
  </si>
  <si>
    <t>b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</si>
</sst>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0.0"/>
    <numFmt numFmtId="166" formatCode="000.0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13"/>
      <name val="Arial"/>
      <family val="0"/>
    </font>
    <font>
      <sz val="14"/>
      <color indexed="13"/>
      <name val="Arial"/>
      <family val="0"/>
    </font>
    <font>
      <i/>
      <sz val="12"/>
      <color indexed="13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56"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164" fontId="0" fillId="0" borderId="0" xfId="0" applyNumberFormat="1" applyFont="1" applyAlignment="1">
      <alignment vertical="center"/>
    </xf>
    <xf numFmtId="0" fontId="0" fillId="0" borderId="0" xfId="0" applyFont="1" applyFill="1" applyBorder="1" applyAlignment="1">
      <alignment horizontal="left" vertical="top"/>
    </xf>
    <xf numFmtId="164" fontId="0" fillId="0" borderId="0" xfId="0" applyNumberFormat="1" applyFont="1" applyFill="1" applyBorder="1" applyAlignment="1">
      <alignment horizontal="left" vertical="top"/>
    </xf>
    <xf numFmtId="0" fontId="0" fillId="0" borderId="10" xfId="0" applyFont="1" applyFill="1" applyBorder="1" applyAlignment="1">
      <alignment horizontal="left" vertical="center" wrapText="1" indent="1"/>
    </xf>
    <xf numFmtId="164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top"/>
    </xf>
    <xf numFmtId="0" fontId="0" fillId="0" borderId="10" xfId="0" applyFont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right" wrapText="1" indent="2"/>
    </xf>
    <xf numFmtId="0" fontId="0" fillId="33" borderId="10" xfId="0" applyFont="1" applyFill="1" applyBorder="1" applyAlignment="1">
      <alignment horizontal="left" wrapText="1" indent="2"/>
    </xf>
    <xf numFmtId="0" fontId="0" fillId="33" borderId="10" xfId="0" applyFont="1" applyFill="1" applyBorder="1" applyAlignment="1">
      <alignment horizontal="right" wrapText="1" indent="3"/>
    </xf>
    <xf numFmtId="0" fontId="0" fillId="33" borderId="10" xfId="0" applyFont="1" applyFill="1" applyBorder="1" applyAlignment="1">
      <alignment horizontal="left" wrapText="1" indent="3"/>
    </xf>
    <xf numFmtId="1" fontId="0" fillId="0" borderId="10" xfId="0" applyNumberFormat="1" applyFont="1" applyFill="1" applyBorder="1" applyAlignment="1">
      <alignment horizontal="right" vertical="center" indent="2"/>
    </xf>
    <xf numFmtId="0" fontId="0" fillId="0" borderId="10" xfId="0" applyFont="1" applyFill="1" applyBorder="1" applyAlignment="1">
      <alignment horizontal="left" vertical="center" wrapText="1" indent="2"/>
    </xf>
    <xf numFmtId="1" fontId="0" fillId="0" borderId="10" xfId="0" applyNumberFormat="1" applyFont="1" applyFill="1" applyBorder="1" applyAlignment="1">
      <alignment horizontal="right" vertical="center"/>
    </xf>
    <xf numFmtId="1" fontId="0" fillId="0" borderId="10" xfId="0" applyNumberFormat="1" applyFont="1" applyFill="1" applyBorder="1" applyAlignment="1">
      <alignment horizontal="right" vertical="center" indent="4"/>
    </xf>
    <xf numFmtId="0" fontId="0" fillId="0" borderId="10" xfId="0" applyFont="1" applyFill="1" applyBorder="1" applyAlignment="1">
      <alignment horizontal="left" vertical="center" wrapText="1" indent="3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/>
    </xf>
    <xf numFmtId="0" fontId="0" fillId="34" borderId="10" xfId="0" applyFill="1" applyBorder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0" fillId="35" borderId="11" xfId="0" applyFill="1" applyBorder="1" applyAlignment="1">
      <alignment/>
    </xf>
    <xf numFmtId="9" fontId="0" fillId="35" borderId="10" xfId="5" applyFill="1" applyBorder="1" applyAlignment="1">
      <alignment/>
    </xf>
    <xf numFmtId="1" fontId="0" fillId="35" borderId="10" xfId="0" applyNumberForma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2" xfId="0" applyFill="1" applyBorder="1" applyAlignment="1">
      <alignment/>
    </xf>
    <xf numFmtId="0" fontId="2" fillId="34" borderId="13" xfId="0" applyFont="1" applyFill="1" applyBorder="1" applyAlignment="1">
      <alignment horizontal="center" vertical="center" wrapText="1"/>
    </xf>
    <xf numFmtId="0" fontId="0" fillId="34" borderId="13" xfId="0" applyFill="1" applyBorder="1" applyAlignment="1">
      <alignment/>
    </xf>
    <xf numFmtId="0" fontId="0" fillId="34" borderId="12" xfId="0" applyFill="1" applyBorder="1" applyAlignment="1">
      <alignment horizontal="center" vertical="center" wrapText="1"/>
    </xf>
    <xf numFmtId="0" fontId="0" fillId="34" borderId="14" xfId="0" applyFill="1" applyBorder="1" applyAlignment="1">
      <alignment/>
    </xf>
    <xf numFmtId="0" fontId="0" fillId="0" borderId="0" xfId="0" applyAlignment="1">
      <alignment wrapText="1"/>
    </xf>
    <xf numFmtId="0" fontId="0" fillId="34" borderId="15" xfId="0" applyFill="1" applyBorder="1" applyAlignment="1">
      <alignment/>
    </xf>
    <xf numFmtId="0" fontId="4" fillId="34" borderId="15" xfId="0" applyFont="1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4" fillId="34" borderId="17" xfId="0" applyFont="1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0" fillId="34" borderId="21" xfId="0" applyFill="1" applyBorder="1" applyAlignment="1">
      <alignment/>
    </xf>
    <xf numFmtId="0" fontId="0" fillId="0" borderId="22" xfId="0" applyBorder="1" applyAlignment="1">
      <alignment/>
    </xf>
    <xf numFmtId="0" fontId="0" fillId="34" borderId="23" xfId="0" applyFill="1" applyBorder="1" applyAlignment="1">
      <alignment/>
    </xf>
    <xf numFmtId="0" fontId="0" fillId="34" borderId="0" xfId="0" applyFill="1" applyBorder="1" applyAlignment="1">
      <alignment/>
    </xf>
    <xf numFmtId="0" fontId="0" fillId="33" borderId="22" xfId="0" applyFill="1" applyBorder="1" applyAlignment="1">
      <alignment/>
    </xf>
    <xf numFmtId="0" fontId="0" fillId="35" borderId="22" xfId="0" applyFill="1" applyBorder="1" applyAlignment="1">
      <alignment/>
    </xf>
    <xf numFmtId="0" fontId="2" fillId="34" borderId="23" xfId="0" applyFont="1" applyFill="1" applyBorder="1" applyAlignment="1">
      <alignment vertical="center"/>
    </xf>
    <xf numFmtId="0" fontId="2" fillId="34" borderId="24" xfId="0" applyFont="1" applyFill="1" applyBorder="1" applyAlignment="1">
      <alignment vertical="center"/>
    </xf>
    <xf numFmtId="0" fontId="2" fillId="34" borderId="25" xfId="0" applyFont="1" applyFill="1" applyBorder="1" applyAlignment="1">
      <alignment vertical="center"/>
    </xf>
    <xf numFmtId="0" fontId="0" fillId="34" borderId="26" xfId="0" applyFill="1" applyBorder="1" applyAlignment="1">
      <alignment vertical="center"/>
    </xf>
    <xf numFmtId="0" fontId="0" fillId="35" borderId="27" xfId="0" applyFill="1" applyBorder="1" applyAlignment="1">
      <alignment/>
    </xf>
    <xf numFmtId="0" fontId="0" fillId="34" borderId="28" xfId="0" applyFill="1" applyBorder="1" applyAlignment="1">
      <alignment/>
    </xf>
    <xf numFmtId="0" fontId="0" fillId="34" borderId="29" xfId="0" applyFill="1" applyBorder="1" applyAlignment="1">
      <alignment/>
    </xf>
    <xf numFmtId="0" fontId="0" fillId="34" borderId="30" xfId="0" applyFill="1" applyBorder="1" applyAlignment="1">
      <alignment/>
    </xf>
    <xf numFmtId="0" fontId="0" fillId="34" borderId="0" xfId="0" applyFill="1" applyBorder="1" applyAlignment="1">
      <alignment wrapText="1"/>
    </xf>
    <xf numFmtId="0" fontId="0" fillId="34" borderId="31" xfId="0" applyFill="1" applyBorder="1" applyAlignment="1">
      <alignment/>
    </xf>
    <xf numFmtId="0" fontId="0" fillId="34" borderId="10" xfId="0" applyFill="1" applyBorder="1" applyAlignment="1">
      <alignment wrapText="1"/>
    </xf>
    <xf numFmtId="0" fontId="0" fillId="34" borderId="27" xfId="0" applyFill="1" applyBorder="1" applyAlignment="1">
      <alignment wrapText="1"/>
    </xf>
    <xf numFmtId="0" fontId="0" fillId="0" borderId="0" xfId="0" applyAlignment="1">
      <alignment wrapText="1"/>
    </xf>
    <xf numFmtId="0" fontId="2" fillId="34" borderId="2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5" fillId="34" borderId="17" xfId="0" applyFont="1" applyFill="1" applyBorder="1" applyAlignment="1">
      <alignment horizontal="center"/>
    </xf>
    <xf numFmtId="0" fontId="4" fillId="34" borderId="17" xfId="0" applyFont="1" applyFill="1" applyBorder="1" applyAlignment="1">
      <alignment horizontal="center"/>
    </xf>
    <xf numFmtId="0" fontId="6" fillId="34" borderId="15" xfId="0" applyFont="1" applyFill="1" applyBorder="1" applyAlignment="1">
      <alignment horizontal="center"/>
    </xf>
    <xf numFmtId="0" fontId="0" fillId="34" borderId="32" xfId="0" applyFill="1" applyBorder="1" applyAlignment="1">
      <alignment/>
    </xf>
    <xf numFmtId="0" fontId="0" fillId="34" borderId="13" xfId="0" applyFill="1" applyBorder="1" applyAlignment="1">
      <alignment/>
    </xf>
    <xf numFmtId="0" fontId="2" fillId="0" borderId="0" xfId="0" applyFont="1" applyFill="1" applyBorder="1" applyAlignment="1">
      <alignment horizontal="right" wrapText="1" indent="1"/>
    </xf>
  </cellXfs>
  <cellStyles count="47">
    <cellStyle name="Normal" xfId="0"/>
    <cellStyle name="Comma" xfId="1"/>
    <cellStyle name="Comma [0]" xfId="2"/>
    <cellStyle name="Currency" xfId="3"/>
    <cellStyle name="Currency [0]" xfId="4"/>
    <cellStyle name="Percent" xfId="5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zoomScalePageLayoutView="0" workbookViewId="0" topLeftCell="A16">
      <selection activeCell="C17" sqref="C17"/>
    </sheetView>
  </sheetViews>
  <sheetFormatPr defaultColWidth="9.140625" defaultRowHeight="12.75"/>
  <cols>
    <col min="1" max="1" width="17.421875" style="0" customWidth="1"/>
    <col min="2" max="2" width="12.140625" style="0" customWidth="1"/>
    <col min="3" max="3" width="12.00390625" style="0" customWidth="1"/>
    <col min="4" max="4" width="14.421875" style="0" customWidth="1"/>
    <col min="5" max="5" width="5.00390625" style="0" customWidth="1"/>
    <col min="6" max="6" width="20.57421875" style="0" customWidth="1"/>
    <col min="9" max="9" width="18.28125" style="0" customWidth="1"/>
    <col min="10" max="10" width="22.140625" style="0" customWidth="1"/>
  </cols>
  <sheetData>
    <row r="1" spans="1:10" ht="18">
      <c r="A1" s="41"/>
      <c r="B1" s="42"/>
      <c r="C1" s="43"/>
      <c r="D1" s="70" t="s">
        <v>59</v>
      </c>
      <c r="E1" s="71"/>
      <c r="F1" s="71"/>
      <c r="G1" s="71"/>
      <c r="H1" s="42"/>
      <c r="I1" s="42"/>
      <c r="J1" s="44"/>
    </row>
    <row r="2" spans="1:10" ht="15">
      <c r="A2" s="45"/>
      <c r="B2" s="39"/>
      <c r="C2" s="40"/>
      <c r="D2" s="72" t="s">
        <v>60</v>
      </c>
      <c r="E2" s="72"/>
      <c r="F2" s="72"/>
      <c r="G2" s="72"/>
      <c r="H2" s="39"/>
      <c r="I2" s="39"/>
      <c r="J2" s="46"/>
    </row>
    <row r="3" spans="1:10" s="25" customFormat="1" ht="38.25">
      <c r="A3" s="47" t="s">
        <v>75</v>
      </c>
      <c r="B3" s="28" t="s">
        <v>72</v>
      </c>
      <c r="C3" s="28" t="s">
        <v>73</v>
      </c>
      <c r="D3" s="28" t="s">
        <v>74</v>
      </c>
      <c r="E3" s="36"/>
      <c r="F3" s="34" t="s">
        <v>76</v>
      </c>
      <c r="G3" s="28" t="s">
        <v>77</v>
      </c>
      <c r="H3" s="28" t="s">
        <v>73</v>
      </c>
      <c r="I3" s="28" t="s">
        <v>78</v>
      </c>
      <c r="J3" s="48" t="s">
        <v>79</v>
      </c>
    </row>
    <row r="4" spans="1:10" ht="12.75">
      <c r="A4" s="49" t="s">
        <v>50</v>
      </c>
      <c r="B4" s="26">
        <v>1</v>
      </c>
      <c r="C4" s="26">
        <v>0</v>
      </c>
      <c r="D4" s="26">
        <f>C4*B4</f>
        <v>0</v>
      </c>
      <c r="E4" s="37"/>
      <c r="F4" s="35" t="s">
        <v>80</v>
      </c>
      <c r="G4" s="26">
        <v>0</v>
      </c>
      <c r="H4" s="26">
        <v>1</v>
      </c>
      <c r="I4" s="26">
        <f>H4*G4</f>
        <v>0</v>
      </c>
      <c r="J4" s="50">
        <f>I4/10</f>
        <v>0</v>
      </c>
    </row>
    <row r="5" spans="1:10" ht="12.75">
      <c r="A5" s="49" t="s">
        <v>49</v>
      </c>
      <c r="B5" s="26">
        <v>8</v>
      </c>
      <c r="C5" s="26">
        <v>6</v>
      </c>
      <c r="D5" s="26">
        <f aca="true" t="shared" si="0" ref="D5:D25">C5*B5</f>
        <v>48</v>
      </c>
      <c r="E5" s="37"/>
      <c r="F5" s="35" t="s">
        <v>10</v>
      </c>
      <c r="G5" s="26"/>
      <c r="H5" s="26"/>
      <c r="I5" s="26"/>
      <c r="J5" s="50">
        <f aca="true" t="shared" si="1" ref="J5:J25">I5/10</f>
        <v>0</v>
      </c>
    </row>
    <row r="6" spans="1:10" ht="12.75">
      <c r="A6" s="49" t="s">
        <v>51</v>
      </c>
      <c r="B6" s="26">
        <v>1</v>
      </c>
      <c r="C6" s="26">
        <v>8</v>
      </c>
      <c r="D6" s="26">
        <f t="shared" si="0"/>
        <v>8</v>
      </c>
      <c r="E6" s="37"/>
      <c r="F6" s="35" t="s">
        <v>45</v>
      </c>
      <c r="G6" s="26"/>
      <c r="H6" s="26"/>
      <c r="I6" s="26"/>
      <c r="J6" s="50">
        <f t="shared" si="1"/>
        <v>0</v>
      </c>
    </row>
    <row r="7" spans="1:10" ht="12.75">
      <c r="A7" s="49" t="s">
        <v>52</v>
      </c>
      <c r="B7" s="26">
        <v>3</v>
      </c>
      <c r="C7" s="26">
        <v>8</v>
      </c>
      <c r="D7" s="26">
        <f t="shared" si="0"/>
        <v>24</v>
      </c>
      <c r="E7" s="37"/>
      <c r="F7" s="35" t="s">
        <v>81</v>
      </c>
      <c r="G7" s="26"/>
      <c r="H7" s="26"/>
      <c r="I7" s="26"/>
      <c r="J7" s="50">
        <f t="shared" si="1"/>
        <v>0</v>
      </c>
    </row>
    <row r="8" spans="1:10" ht="12.75">
      <c r="A8" s="49" t="s">
        <v>61</v>
      </c>
      <c r="B8" s="26">
        <v>4</v>
      </c>
      <c r="C8" s="26">
        <v>2</v>
      </c>
      <c r="D8" s="26">
        <f t="shared" si="0"/>
        <v>8</v>
      </c>
      <c r="E8" s="37"/>
      <c r="F8" s="35" t="s">
        <v>82</v>
      </c>
      <c r="G8" s="26"/>
      <c r="H8" s="26"/>
      <c r="I8" s="26"/>
      <c r="J8" s="50">
        <f t="shared" si="1"/>
        <v>0</v>
      </c>
    </row>
    <row r="9" spans="1:15" ht="12.75">
      <c r="A9" s="49" t="s">
        <v>62</v>
      </c>
      <c r="B9" s="26">
        <v>4</v>
      </c>
      <c r="C9" s="26">
        <v>0</v>
      </c>
      <c r="D9" s="26">
        <f t="shared" si="0"/>
        <v>0</v>
      </c>
      <c r="E9" s="37"/>
      <c r="F9" s="35" t="s">
        <v>47</v>
      </c>
      <c r="G9" s="26"/>
      <c r="H9" s="26"/>
      <c r="I9" s="26"/>
      <c r="J9" s="50">
        <f t="shared" si="1"/>
        <v>0</v>
      </c>
      <c r="O9" t="s">
        <v>104</v>
      </c>
    </row>
    <row r="10" spans="1:10" ht="12.75">
      <c r="A10" s="49" t="s">
        <v>63</v>
      </c>
      <c r="B10" s="26">
        <v>3</v>
      </c>
      <c r="C10" s="26">
        <v>12</v>
      </c>
      <c r="D10" s="26">
        <f t="shared" si="0"/>
        <v>36</v>
      </c>
      <c r="E10" s="37"/>
      <c r="F10" s="35" t="s">
        <v>48</v>
      </c>
      <c r="G10" s="26"/>
      <c r="H10" s="26"/>
      <c r="I10" s="26"/>
      <c r="J10" s="50">
        <f t="shared" si="1"/>
        <v>0</v>
      </c>
    </row>
    <row r="11" spans="1:10" ht="12.75">
      <c r="A11" s="49" t="s">
        <v>24</v>
      </c>
      <c r="B11" s="26">
        <v>3</v>
      </c>
      <c r="C11" s="26">
        <v>3</v>
      </c>
      <c r="D11" s="26">
        <f t="shared" si="0"/>
        <v>9</v>
      </c>
      <c r="E11" s="37"/>
      <c r="F11" s="35" t="s">
        <v>83</v>
      </c>
      <c r="G11" s="26"/>
      <c r="H11" s="26"/>
      <c r="I11" s="26"/>
      <c r="J11" s="50">
        <f t="shared" si="1"/>
        <v>0</v>
      </c>
    </row>
    <row r="12" spans="1:10" ht="12.75">
      <c r="A12" s="49" t="s">
        <v>67</v>
      </c>
      <c r="B12" s="26">
        <v>5</v>
      </c>
      <c r="C12" s="26">
        <v>0.3</v>
      </c>
      <c r="D12" s="26">
        <f t="shared" si="0"/>
        <v>1.5</v>
      </c>
      <c r="E12" s="37"/>
      <c r="F12" s="35" t="s">
        <v>46</v>
      </c>
      <c r="G12" s="26"/>
      <c r="H12" s="26"/>
      <c r="I12" s="26"/>
      <c r="J12" s="50">
        <f t="shared" si="1"/>
        <v>0</v>
      </c>
    </row>
    <row r="13" spans="1:10" ht="12.75">
      <c r="A13" s="49" t="s">
        <v>68</v>
      </c>
      <c r="B13" s="26"/>
      <c r="C13" s="26"/>
      <c r="D13" s="26">
        <f t="shared" si="0"/>
        <v>0</v>
      </c>
      <c r="E13" s="37"/>
      <c r="F13" s="35"/>
      <c r="G13" s="26"/>
      <c r="H13" s="26"/>
      <c r="I13" s="26"/>
      <c r="J13" s="50">
        <f t="shared" si="1"/>
        <v>0</v>
      </c>
    </row>
    <row r="14" spans="1:10" ht="12.75">
      <c r="A14" s="49" t="s">
        <v>5</v>
      </c>
      <c r="B14" s="26">
        <v>50</v>
      </c>
      <c r="C14" s="26">
        <v>0.3</v>
      </c>
      <c r="D14" s="26">
        <f t="shared" si="0"/>
        <v>15</v>
      </c>
      <c r="E14" s="37"/>
      <c r="F14" s="35"/>
      <c r="G14" s="26"/>
      <c r="H14" s="26"/>
      <c r="I14" s="26"/>
      <c r="J14" s="50">
        <f t="shared" si="1"/>
        <v>0</v>
      </c>
    </row>
    <row r="15" spans="1:10" ht="12.75">
      <c r="A15" s="49" t="s">
        <v>10</v>
      </c>
      <c r="B15" s="26">
        <v>2</v>
      </c>
      <c r="C15" s="26">
        <v>24</v>
      </c>
      <c r="D15" s="26">
        <f t="shared" si="0"/>
        <v>48</v>
      </c>
      <c r="E15" s="37"/>
      <c r="F15" s="35"/>
      <c r="G15" s="26"/>
      <c r="H15" s="26"/>
      <c r="I15" s="26"/>
      <c r="J15" s="50">
        <f t="shared" si="1"/>
        <v>0</v>
      </c>
    </row>
    <row r="16" spans="1:10" ht="12.75">
      <c r="A16" s="49" t="s">
        <v>8</v>
      </c>
      <c r="B16" s="26">
        <v>25</v>
      </c>
      <c r="C16" s="26">
        <v>8</v>
      </c>
      <c r="D16" s="26">
        <f t="shared" si="0"/>
        <v>200</v>
      </c>
      <c r="E16" s="37"/>
      <c r="F16" s="35"/>
      <c r="G16" s="26"/>
      <c r="H16" s="26"/>
      <c r="I16" s="26"/>
      <c r="J16" s="50">
        <f t="shared" si="1"/>
        <v>0</v>
      </c>
    </row>
    <row r="17" spans="1:10" ht="12.75">
      <c r="A17" s="49" t="s">
        <v>64</v>
      </c>
      <c r="B17" s="26"/>
      <c r="C17" s="26"/>
      <c r="D17" s="26">
        <f t="shared" si="0"/>
        <v>0</v>
      </c>
      <c r="E17" s="37"/>
      <c r="F17" s="35"/>
      <c r="G17" s="26"/>
      <c r="H17" s="26"/>
      <c r="I17" s="26"/>
      <c r="J17" s="50">
        <f t="shared" si="1"/>
        <v>0</v>
      </c>
    </row>
    <row r="18" spans="1:10" ht="12.75">
      <c r="A18" s="49" t="s">
        <v>65</v>
      </c>
      <c r="B18" s="26"/>
      <c r="C18" s="26"/>
      <c r="D18" s="26">
        <f t="shared" si="0"/>
        <v>0</v>
      </c>
      <c r="E18" s="37"/>
      <c r="F18" s="35"/>
      <c r="G18" s="26"/>
      <c r="H18" s="26"/>
      <c r="I18" s="26"/>
      <c r="J18" s="50">
        <f t="shared" si="1"/>
        <v>0</v>
      </c>
    </row>
    <row r="19" spans="1:10" ht="12.75">
      <c r="A19" s="49" t="s">
        <v>66</v>
      </c>
      <c r="B19" s="26">
        <v>10</v>
      </c>
      <c r="C19" s="26">
        <v>0.3</v>
      </c>
      <c r="D19" s="26">
        <f t="shared" si="0"/>
        <v>3</v>
      </c>
      <c r="E19" s="37"/>
      <c r="F19" s="35"/>
      <c r="G19" s="26"/>
      <c r="H19" s="26"/>
      <c r="I19" s="26"/>
      <c r="J19" s="50">
        <f t="shared" si="1"/>
        <v>0</v>
      </c>
    </row>
    <row r="20" spans="1:10" ht="12.75">
      <c r="A20" s="49" t="s">
        <v>69</v>
      </c>
      <c r="B20" s="26">
        <v>10</v>
      </c>
      <c r="C20" s="26">
        <v>0.2</v>
      </c>
      <c r="D20" s="26">
        <f t="shared" si="0"/>
        <v>2</v>
      </c>
      <c r="E20" s="37"/>
      <c r="F20" s="35"/>
      <c r="G20" s="26"/>
      <c r="H20" s="26"/>
      <c r="I20" s="26"/>
      <c r="J20" s="50">
        <f t="shared" si="1"/>
        <v>0</v>
      </c>
    </row>
    <row r="21" spans="1:10" ht="12.75">
      <c r="A21" s="49" t="s">
        <v>53</v>
      </c>
      <c r="B21" s="26"/>
      <c r="C21" s="26"/>
      <c r="D21" s="26">
        <f t="shared" si="0"/>
        <v>0</v>
      </c>
      <c r="E21" s="37"/>
      <c r="F21" s="35"/>
      <c r="G21" s="26"/>
      <c r="H21" s="26"/>
      <c r="I21" s="26"/>
      <c r="J21" s="50">
        <f t="shared" si="1"/>
        <v>0</v>
      </c>
    </row>
    <row r="22" spans="1:10" ht="12.75">
      <c r="A22" s="49" t="s">
        <v>70</v>
      </c>
      <c r="B22" s="26"/>
      <c r="C22" s="26"/>
      <c r="D22" s="26">
        <f t="shared" si="0"/>
        <v>0</v>
      </c>
      <c r="E22" s="37"/>
      <c r="F22" s="35"/>
      <c r="G22" s="26"/>
      <c r="H22" s="26"/>
      <c r="I22" s="26"/>
      <c r="J22" s="50">
        <f t="shared" si="1"/>
        <v>0</v>
      </c>
    </row>
    <row r="23" spans="1:10" ht="12.75">
      <c r="A23" s="49" t="s">
        <v>91</v>
      </c>
      <c r="B23" s="26">
        <v>8</v>
      </c>
      <c r="C23" s="26">
        <v>8</v>
      </c>
      <c r="D23" s="26">
        <f t="shared" si="0"/>
        <v>64</v>
      </c>
      <c r="E23" s="37"/>
      <c r="F23" s="35"/>
      <c r="G23" s="26"/>
      <c r="H23" s="26"/>
      <c r="I23" s="26"/>
      <c r="J23" s="50">
        <f t="shared" si="1"/>
        <v>0</v>
      </c>
    </row>
    <row r="24" spans="1:10" ht="12.75">
      <c r="A24" s="49"/>
      <c r="B24" s="26"/>
      <c r="C24" s="26"/>
      <c r="D24" s="26">
        <f t="shared" si="0"/>
        <v>0</v>
      </c>
      <c r="E24" s="37"/>
      <c r="F24" s="35"/>
      <c r="G24" s="26"/>
      <c r="H24" s="26"/>
      <c r="I24" s="26"/>
      <c r="J24" s="50">
        <f t="shared" si="1"/>
        <v>0</v>
      </c>
    </row>
    <row r="25" spans="1:10" ht="12.75">
      <c r="A25" s="49"/>
      <c r="B25" s="26"/>
      <c r="C25" s="26"/>
      <c r="D25" s="26">
        <f t="shared" si="0"/>
        <v>0</v>
      </c>
      <c r="E25" s="37"/>
      <c r="F25" s="35"/>
      <c r="G25" s="26"/>
      <c r="H25" s="26"/>
      <c r="I25" s="26"/>
      <c r="J25" s="50">
        <f t="shared" si="1"/>
        <v>0</v>
      </c>
    </row>
    <row r="26" spans="1:10" ht="12.75">
      <c r="A26" s="51" t="s">
        <v>71</v>
      </c>
      <c r="B26" s="52"/>
      <c r="C26" s="52"/>
      <c r="D26" s="26">
        <f>J27</f>
        <v>0</v>
      </c>
      <c r="E26" s="37"/>
      <c r="F26" s="73" t="s">
        <v>89</v>
      </c>
      <c r="G26" s="73"/>
      <c r="H26" s="74"/>
      <c r="I26" s="32">
        <f>SUM(I4:I25)</f>
        <v>0</v>
      </c>
      <c r="J26" s="53"/>
    </row>
    <row r="27" spans="1:10" ht="12.75">
      <c r="A27" s="51"/>
      <c r="B27" s="52"/>
      <c r="C27" s="52"/>
      <c r="D27" s="33"/>
      <c r="E27" s="37"/>
      <c r="F27" s="73" t="s">
        <v>90</v>
      </c>
      <c r="G27" s="73"/>
      <c r="H27" s="73"/>
      <c r="I27" s="74"/>
      <c r="J27" s="54">
        <f>SUM(J4:J26)</f>
        <v>0</v>
      </c>
    </row>
    <row r="28" spans="1:10" ht="12.75">
      <c r="A28" s="68" t="s">
        <v>84</v>
      </c>
      <c r="B28" s="69"/>
      <c r="C28" s="69"/>
      <c r="D28" s="29">
        <f>SUM(D4:D26)</f>
        <v>466.5</v>
      </c>
      <c r="E28" s="64"/>
      <c r="F28" s="52"/>
      <c r="G28" s="52"/>
      <c r="H28" s="52"/>
      <c r="I28" s="52"/>
      <c r="J28" s="60"/>
    </row>
    <row r="29" spans="1:10" ht="12.75">
      <c r="A29" s="68" t="s">
        <v>85</v>
      </c>
      <c r="B29" s="69"/>
      <c r="C29" s="69"/>
      <c r="D29" s="30">
        <v>0.3</v>
      </c>
      <c r="E29" s="64"/>
      <c r="F29" s="52"/>
      <c r="G29" s="52"/>
      <c r="H29" s="52"/>
      <c r="I29" s="52"/>
      <c r="J29" s="60"/>
    </row>
    <row r="30" spans="1:10" ht="12.75">
      <c r="A30" s="68" t="s">
        <v>86</v>
      </c>
      <c r="B30" s="69"/>
      <c r="C30" s="69"/>
      <c r="D30" s="31">
        <f>D28/D29</f>
        <v>1555</v>
      </c>
      <c r="E30" s="64"/>
      <c r="F30" s="52"/>
      <c r="G30" s="52"/>
      <c r="H30" s="52"/>
      <c r="I30" s="52"/>
      <c r="J30" s="60"/>
    </row>
    <row r="31" spans="1:10" ht="12.75">
      <c r="A31" s="68" t="s">
        <v>87</v>
      </c>
      <c r="B31" s="69"/>
      <c r="C31" s="69"/>
      <c r="D31" s="32">
        <v>220</v>
      </c>
      <c r="E31" s="64"/>
      <c r="F31" s="52"/>
      <c r="G31" s="52"/>
      <c r="H31" s="52"/>
      <c r="I31" s="52"/>
      <c r="J31" s="60"/>
    </row>
    <row r="32" spans="1:10" ht="12.75">
      <c r="A32" s="68" t="s">
        <v>88</v>
      </c>
      <c r="B32" s="69"/>
      <c r="C32" s="69"/>
      <c r="D32" s="32">
        <f>ROUNDUP(D30/D31,0)</f>
        <v>8</v>
      </c>
      <c r="E32" s="64"/>
      <c r="F32" s="52"/>
      <c r="G32" s="52"/>
      <c r="H32" s="52"/>
      <c r="I32" s="52"/>
      <c r="J32" s="60"/>
    </row>
    <row r="33" spans="1:10" ht="12.75">
      <c r="A33" s="51"/>
      <c r="B33" s="52"/>
      <c r="C33" s="52"/>
      <c r="D33" s="52"/>
      <c r="E33" s="52"/>
      <c r="F33" s="52"/>
      <c r="G33" s="52"/>
      <c r="H33" s="52"/>
      <c r="I33" s="52"/>
      <c r="J33" s="60"/>
    </row>
    <row r="34" spans="1:10" ht="12.75">
      <c r="A34" s="55" t="s">
        <v>44</v>
      </c>
      <c r="B34" s="63"/>
      <c r="C34" s="63"/>
      <c r="D34" s="63"/>
      <c r="E34" s="52"/>
      <c r="F34" s="52"/>
      <c r="G34" s="52"/>
      <c r="H34" s="52"/>
      <c r="I34" s="52"/>
      <c r="J34" s="60"/>
    </row>
    <row r="35" spans="1:10" ht="12.75">
      <c r="A35" s="56" t="s">
        <v>92</v>
      </c>
      <c r="B35" s="65" t="s">
        <v>94</v>
      </c>
      <c r="C35" s="65"/>
      <c r="D35" s="65"/>
      <c r="E35" s="32">
        <f>ROUNDUP(D28/8,0)</f>
        <v>59</v>
      </c>
      <c r="F35" s="27" t="s">
        <v>99</v>
      </c>
      <c r="G35" s="52"/>
      <c r="H35" s="52"/>
      <c r="I35" s="52"/>
      <c r="J35" s="60"/>
    </row>
    <row r="36" spans="1:10" ht="12.75">
      <c r="A36" s="57"/>
      <c r="B36" s="65" t="s">
        <v>95</v>
      </c>
      <c r="C36" s="65"/>
      <c r="D36" s="65"/>
      <c r="E36" s="32">
        <f>ROUNDUP($D$28/16,0)</f>
        <v>30</v>
      </c>
      <c r="F36" s="27" t="s">
        <v>99</v>
      </c>
      <c r="G36" s="52"/>
      <c r="H36" s="52"/>
      <c r="I36" s="52"/>
      <c r="J36" s="60"/>
    </row>
    <row r="37" spans="1:10" ht="12.75">
      <c r="A37" s="56" t="s">
        <v>36</v>
      </c>
      <c r="B37" s="65" t="s">
        <v>103</v>
      </c>
      <c r="C37" s="65"/>
      <c r="D37" s="65"/>
      <c r="E37" s="32">
        <f>ROUNDUP($D$28/2,0)</f>
        <v>234</v>
      </c>
      <c r="F37" s="27" t="s">
        <v>100</v>
      </c>
      <c r="G37" s="52"/>
      <c r="H37" s="52"/>
      <c r="I37" s="52"/>
      <c r="J37" s="60"/>
    </row>
    <row r="38" spans="1:10" ht="12.75">
      <c r="A38" s="57"/>
      <c r="B38" s="65" t="s">
        <v>98</v>
      </c>
      <c r="C38" s="65"/>
      <c r="D38" s="65"/>
      <c r="E38" s="32">
        <f>ROUNDUP($D$28/4,0)</f>
        <v>117</v>
      </c>
      <c r="F38" s="27" t="s">
        <v>100</v>
      </c>
      <c r="G38" s="52"/>
      <c r="H38" s="52"/>
      <c r="I38" s="52"/>
      <c r="J38" s="60"/>
    </row>
    <row r="39" spans="1:10" ht="26.25" customHeight="1">
      <c r="A39" s="56" t="s">
        <v>93</v>
      </c>
      <c r="B39" s="65" t="s">
        <v>96</v>
      </c>
      <c r="C39" s="65"/>
      <c r="D39" s="65"/>
      <c r="E39" s="32"/>
      <c r="F39" s="27" t="s">
        <v>101</v>
      </c>
      <c r="G39" s="52"/>
      <c r="H39" s="52"/>
      <c r="I39" s="52"/>
      <c r="J39" s="60"/>
    </row>
    <row r="40" spans="1:10" ht="25.5" customHeight="1" thickBot="1">
      <c r="A40" s="58"/>
      <c r="B40" s="66" t="s">
        <v>97</v>
      </c>
      <c r="C40" s="66"/>
      <c r="D40" s="66"/>
      <c r="E40" s="59"/>
      <c r="F40" s="27" t="s">
        <v>102</v>
      </c>
      <c r="G40" s="61"/>
      <c r="H40" s="61"/>
      <c r="I40" s="61"/>
      <c r="J40" s="62"/>
    </row>
    <row r="41" spans="1:4" ht="12.75">
      <c r="A41" s="2"/>
      <c r="B41" s="67"/>
      <c r="C41" s="67"/>
      <c r="D41" s="67"/>
    </row>
    <row r="42" spans="2:4" ht="12.75">
      <c r="B42" s="38"/>
      <c r="C42" s="38"/>
      <c r="D42" s="38"/>
    </row>
    <row r="43" spans="2:4" ht="12.75">
      <c r="B43" s="38"/>
      <c r="C43" s="38"/>
      <c r="D43" s="38"/>
    </row>
  </sheetData>
  <sheetProtection/>
  <mergeCells count="16">
    <mergeCell ref="A30:C30"/>
    <mergeCell ref="A31:C31"/>
    <mergeCell ref="A32:C32"/>
    <mergeCell ref="D1:G1"/>
    <mergeCell ref="D2:G2"/>
    <mergeCell ref="F26:H26"/>
    <mergeCell ref="F27:I27"/>
    <mergeCell ref="A28:C28"/>
    <mergeCell ref="A29:C29"/>
    <mergeCell ref="B39:D39"/>
    <mergeCell ref="B40:D40"/>
    <mergeCell ref="B41:D41"/>
    <mergeCell ref="B35:D35"/>
    <mergeCell ref="B36:D36"/>
    <mergeCell ref="B37:D37"/>
    <mergeCell ref="B38:D38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27"/>
  <sheetViews>
    <sheetView zoomScalePageLayoutView="0" workbookViewId="0" topLeftCell="A1">
      <selection activeCell="B28" sqref="B28"/>
    </sheetView>
  </sheetViews>
  <sheetFormatPr defaultColWidth="9.140625" defaultRowHeight="12.75"/>
  <cols>
    <col min="1" max="1" width="18.421875" style="2" customWidth="1"/>
    <col min="2" max="2" width="13.28125" style="2" customWidth="1"/>
    <col min="3" max="3" width="14.57421875" style="2" customWidth="1"/>
    <col min="4" max="4" width="12.7109375" style="3" customWidth="1"/>
    <col min="5" max="5" width="23.00390625" style="2" customWidth="1"/>
    <col min="6" max="16384" width="9.140625" style="2" customWidth="1"/>
  </cols>
  <sheetData>
    <row r="1" spans="1:8" s="1" customFormat="1" ht="24" customHeight="1">
      <c r="A1" s="7"/>
      <c r="B1" s="75" t="s">
        <v>0</v>
      </c>
      <c r="C1" s="75"/>
      <c r="D1" s="8"/>
      <c r="E1" s="4"/>
      <c r="F1" s="4"/>
      <c r="G1" s="4"/>
      <c r="H1" s="4"/>
    </row>
    <row r="2" spans="1:8" s="1" customFormat="1" ht="33.75" customHeight="1">
      <c r="A2" s="14" t="s">
        <v>1</v>
      </c>
      <c r="B2" s="14" t="s">
        <v>2</v>
      </c>
      <c r="C2" s="14" t="s">
        <v>1</v>
      </c>
      <c r="D2" s="15" t="s">
        <v>2</v>
      </c>
      <c r="E2" s="4"/>
      <c r="F2" s="4"/>
      <c r="G2" s="4"/>
      <c r="H2" s="4"/>
    </row>
    <row r="3" spans="1:8" s="1" customFormat="1" ht="10.5" customHeight="1">
      <c r="A3" s="9" t="s">
        <v>3</v>
      </c>
      <c r="B3" s="10">
        <v>1</v>
      </c>
      <c r="C3" s="9" t="s">
        <v>4</v>
      </c>
      <c r="D3" s="10">
        <v>4.5</v>
      </c>
      <c r="E3" s="4"/>
      <c r="F3" s="4"/>
      <c r="G3" s="4"/>
      <c r="H3" s="4"/>
    </row>
    <row r="4" spans="1:8" s="1" customFormat="1" ht="10.5" customHeight="1">
      <c r="A4" s="9" t="s">
        <v>5</v>
      </c>
      <c r="B4" s="10">
        <v>80</v>
      </c>
      <c r="C4" s="9" t="s">
        <v>6</v>
      </c>
      <c r="D4" s="10">
        <v>1</v>
      </c>
      <c r="E4" s="4"/>
      <c r="F4" s="4"/>
      <c r="G4" s="4"/>
      <c r="H4" s="4"/>
    </row>
    <row r="5" spans="1:8" s="1" customFormat="1" ht="10.5" customHeight="1">
      <c r="A5" s="9" t="s">
        <v>7</v>
      </c>
      <c r="B5" s="10">
        <v>4</v>
      </c>
      <c r="C5" s="9" t="s">
        <v>8</v>
      </c>
      <c r="D5" s="10">
        <v>4</v>
      </c>
      <c r="E5" s="4"/>
      <c r="F5" s="4"/>
      <c r="G5" s="4"/>
      <c r="H5" s="4"/>
    </row>
    <row r="6" spans="1:8" s="1" customFormat="1" ht="11.25" customHeight="1">
      <c r="A6" s="9" t="s">
        <v>9</v>
      </c>
      <c r="B6" s="10">
        <v>2.5</v>
      </c>
      <c r="C6" s="9" t="s">
        <v>10</v>
      </c>
      <c r="D6" s="10">
        <v>5.6</v>
      </c>
      <c r="E6" s="4"/>
      <c r="F6" s="4"/>
      <c r="G6" s="4"/>
      <c r="H6" s="4"/>
    </row>
    <row r="7" spans="1:8" s="1" customFormat="1" ht="10.5" customHeight="1">
      <c r="A7" s="9" t="s">
        <v>11</v>
      </c>
      <c r="B7" s="10">
        <v>5</v>
      </c>
      <c r="C7" s="9" t="s">
        <v>12</v>
      </c>
      <c r="D7" s="10">
        <v>3.6</v>
      </c>
      <c r="E7" s="4"/>
      <c r="F7" s="4"/>
      <c r="G7" s="4"/>
      <c r="H7" s="4"/>
    </row>
    <row r="8" spans="1:8" s="1" customFormat="1" ht="10.5" customHeight="1">
      <c r="A8" s="9" t="s">
        <v>13</v>
      </c>
      <c r="B8" s="10">
        <v>50</v>
      </c>
      <c r="C8" s="9" t="s">
        <v>14</v>
      </c>
      <c r="D8" s="10">
        <v>10</v>
      </c>
      <c r="E8" s="4"/>
      <c r="F8" s="4"/>
      <c r="G8" s="4"/>
      <c r="H8" s="4"/>
    </row>
    <row r="9" spans="1:8" s="1" customFormat="1" ht="11.25" customHeight="1">
      <c r="A9" s="9" t="s">
        <v>15</v>
      </c>
      <c r="B9" s="10">
        <v>1</v>
      </c>
      <c r="C9" s="9" t="s">
        <v>16</v>
      </c>
      <c r="D9" s="10">
        <v>8</v>
      </c>
      <c r="E9" s="4"/>
      <c r="F9" s="4"/>
      <c r="G9" s="4"/>
      <c r="H9" s="4"/>
    </row>
    <row r="10" spans="1:8" s="1" customFormat="1" ht="10.5" customHeight="1">
      <c r="A10" s="9" t="s">
        <v>17</v>
      </c>
      <c r="B10" s="10">
        <v>1</v>
      </c>
      <c r="C10" s="9" t="s">
        <v>18</v>
      </c>
      <c r="D10" s="10">
        <v>1.5</v>
      </c>
      <c r="E10" s="4"/>
      <c r="F10" s="4"/>
      <c r="G10" s="4"/>
      <c r="H10" s="4"/>
    </row>
    <row r="11" spans="1:8" s="1" customFormat="1" ht="10.5" customHeight="1">
      <c r="A11" s="9" t="s">
        <v>19</v>
      </c>
      <c r="B11" s="10">
        <v>1</v>
      </c>
      <c r="C11" s="9" t="s">
        <v>20</v>
      </c>
      <c r="D11" s="10">
        <v>28</v>
      </c>
      <c r="E11" s="4"/>
      <c r="F11" s="4"/>
      <c r="G11" s="4"/>
      <c r="H11" s="4"/>
    </row>
    <row r="12" spans="1:8" s="1" customFormat="1" ht="10.5" customHeight="1">
      <c r="A12" s="9" t="s">
        <v>21</v>
      </c>
      <c r="B12" s="10">
        <v>5</v>
      </c>
      <c r="C12" s="9" t="s">
        <v>22</v>
      </c>
      <c r="D12" s="10">
        <v>1.2</v>
      </c>
      <c r="E12" s="4"/>
      <c r="F12" s="4"/>
      <c r="G12" s="4"/>
      <c r="H12" s="4"/>
    </row>
    <row r="13" spans="1:8" s="1" customFormat="1" ht="10.5" customHeight="1">
      <c r="A13" s="9" t="s">
        <v>23</v>
      </c>
      <c r="B13" s="10">
        <v>3</v>
      </c>
      <c r="C13" s="9" t="s">
        <v>24</v>
      </c>
      <c r="D13" s="10">
        <v>2.2</v>
      </c>
      <c r="E13" s="4"/>
      <c r="F13" s="4"/>
      <c r="G13" s="4"/>
      <c r="H13" s="4"/>
    </row>
    <row r="14" spans="1:8" s="1" customFormat="1" ht="10.5" customHeight="1">
      <c r="A14" s="9" t="s">
        <v>25</v>
      </c>
      <c r="B14" s="10">
        <v>0.3</v>
      </c>
      <c r="C14" s="9" t="s">
        <v>26</v>
      </c>
      <c r="D14" s="10">
        <v>1</v>
      </c>
      <c r="E14" s="4"/>
      <c r="F14" s="4"/>
      <c r="G14" s="4"/>
      <c r="H14" s="4"/>
    </row>
    <row r="15" spans="1:8" s="1" customFormat="1" ht="10.5" customHeight="1">
      <c r="A15" s="9" t="s">
        <v>27</v>
      </c>
      <c r="B15" s="10">
        <v>18</v>
      </c>
      <c r="C15" s="9" t="s">
        <v>28</v>
      </c>
      <c r="D15" s="10">
        <v>5</v>
      </c>
      <c r="E15" s="4"/>
      <c r="F15" s="4"/>
      <c r="G15" s="4"/>
      <c r="H15" s="4"/>
    </row>
    <row r="16" spans="1:8" s="1" customFormat="1" ht="10.5" customHeight="1">
      <c r="A16" s="9" t="s">
        <v>29</v>
      </c>
      <c r="B16" s="10">
        <v>0.1</v>
      </c>
      <c r="C16" s="9" t="s">
        <v>30</v>
      </c>
      <c r="D16" s="10">
        <v>10</v>
      </c>
      <c r="E16" s="4"/>
      <c r="F16" s="4"/>
      <c r="G16" s="4"/>
      <c r="H16" s="4"/>
    </row>
    <row r="17" spans="1:8" s="1" customFormat="1" ht="10.5" customHeight="1">
      <c r="A17" s="9" t="s">
        <v>31</v>
      </c>
      <c r="B17" s="10">
        <v>10</v>
      </c>
      <c r="C17" s="9" t="s">
        <v>32</v>
      </c>
      <c r="D17" s="10">
        <v>0.3</v>
      </c>
      <c r="E17" s="4"/>
      <c r="F17" s="4"/>
      <c r="G17" s="4"/>
      <c r="H17" s="4"/>
    </row>
    <row r="18" spans="1:8" s="1" customFormat="1" ht="13.5" customHeight="1">
      <c r="A18" s="9" t="s">
        <v>33</v>
      </c>
      <c r="B18" s="10">
        <v>100</v>
      </c>
      <c r="C18" s="11"/>
      <c r="D18" s="10"/>
      <c r="E18" s="4"/>
      <c r="F18" s="4"/>
      <c r="G18" s="4"/>
      <c r="H18" s="4"/>
    </row>
    <row r="19" spans="1:8" ht="12.75">
      <c r="A19" s="12"/>
      <c r="B19" s="12"/>
      <c r="C19" s="12"/>
      <c r="D19" s="13"/>
      <c r="E19" s="5"/>
      <c r="F19" s="5"/>
      <c r="G19" s="5"/>
      <c r="H19" s="5"/>
    </row>
    <row r="20" spans="1:8" ht="12.75">
      <c r="A20" s="12"/>
      <c r="B20" s="12"/>
      <c r="C20" s="12"/>
      <c r="D20" s="13"/>
      <c r="E20" s="5"/>
      <c r="F20" s="5"/>
      <c r="G20" s="5"/>
      <c r="H20" s="5"/>
    </row>
    <row r="21" spans="1:8" ht="12.75">
      <c r="A21" s="5"/>
      <c r="B21" s="5"/>
      <c r="C21" s="5"/>
      <c r="D21" s="6"/>
      <c r="E21" s="5"/>
      <c r="F21" s="5"/>
      <c r="G21" s="5"/>
      <c r="H21" s="5"/>
    </row>
    <row r="22" spans="1:8" ht="25.5">
      <c r="A22" s="16" t="s">
        <v>34</v>
      </c>
      <c r="B22" s="17" t="s">
        <v>35</v>
      </c>
      <c r="C22" s="18" t="s">
        <v>36</v>
      </c>
      <c r="D22" s="18" t="s">
        <v>37</v>
      </c>
      <c r="E22" s="19" t="s">
        <v>38</v>
      </c>
      <c r="F22" s="5"/>
      <c r="G22" s="5"/>
      <c r="H22" s="5"/>
    </row>
    <row r="23" spans="1:8" ht="25.5">
      <c r="A23" s="20">
        <v>50</v>
      </c>
      <c r="B23" s="21" t="s">
        <v>54</v>
      </c>
      <c r="C23" s="22">
        <v>50</v>
      </c>
      <c r="D23" s="23">
        <v>15</v>
      </c>
      <c r="E23" s="24" t="s">
        <v>39</v>
      </c>
      <c r="F23" s="5"/>
      <c r="G23" s="5"/>
      <c r="H23" s="5"/>
    </row>
    <row r="24" spans="1:8" ht="25.5">
      <c r="A24" s="20">
        <v>75</v>
      </c>
      <c r="B24" s="21" t="s">
        <v>55</v>
      </c>
      <c r="C24" s="22">
        <v>75</v>
      </c>
      <c r="D24" s="23">
        <v>20</v>
      </c>
      <c r="E24" s="24" t="s">
        <v>40</v>
      </c>
      <c r="F24" s="5"/>
      <c r="G24" s="5"/>
      <c r="H24" s="5"/>
    </row>
    <row r="25" spans="1:8" ht="25.5">
      <c r="A25" s="20">
        <v>100</v>
      </c>
      <c r="B25" s="21" t="s">
        <v>56</v>
      </c>
      <c r="C25" s="22">
        <v>100</v>
      </c>
      <c r="D25" s="23">
        <v>30</v>
      </c>
      <c r="E25" s="24" t="s">
        <v>41</v>
      </c>
      <c r="F25" s="5"/>
      <c r="G25" s="5"/>
      <c r="H25" s="5"/>
    </row>
    <row r="26" spans="1:8" ht="25.5">
      <c r="A26" s="20">
        <v>150</v>
      </c>
      <c r="B26" s="21" t="s">
        <v>57</v>
      </c>
      <c r="C26" s="22">
        <v>150</v>
      </c>
      <c r="D26" s="23">
        <v>40</v>
      </c>
      <c r="E26" s="24" t="s">
        <v>42</v>
      </c>
      <c r="F26" s="5"/>
      <c r="G26" s="5"/>
      <c r="H26" s="5"/>
    </row>
    <row r="27" spans="1:8" ht="25.5">
      <c r="A27" s="20">
        <v>200</v>
      </c>
      <c r="B27" s="21" t="s">
        <v>58</v>
      </c>
      <c r="C27" s="22">
        <v>150</v>
      </c>
      <c r="D27" s="23">
        <v>60</v>
      </c>
      <c r="E27" s="24" t="s">
        <v>43</v>
      </c>
      <c r="F27" s="5"/>
      <c r="G27" s="5"/>
      <c r="H27" s="5"/>
    </row>
  </sheetData>
  <sheetProtection/>
  <mergeCells count="1">
    <mergeCell ref="B1:C1"/>
  </mergeCells>
  <printOptions/>
  <pageMargins left="1.25" right="1.25" top="1" bottom="0.7916666666666667" header="0.25" footer="0.25"/>
  <pageSetup fitToHeight="1" fitToWidth="1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